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roiano\Downloads\"/>
    </mc:Choice>
  </mc:AlternateContent>
  <xr:revisionPtr revIDLastSave="0" documentId="8_{AB69601D-F1B0-4C47-9028-F0953D295A2C}" xr6:coauthVersionLast="47" xr6:coauthVersionMax="47" xr10:uidLastSave="{00000000-0000-0000-0000-000000000000}"/>
  <bookViews>
    <workbookView xWindow="-120" yWindow="-120" windowWidth="29040" windowHeight="15840" activeTab="1" xr2:uid="{CE6B5A90-1EBD-4183-BAC5-002608483A2E}"/>
  </bookViews>
  <sheets>
    <sheet name="Attempt 1" sheetId="1" r:id="rId1"/>
    <sheet name="Attempt 2" sheetId="3" r:id="rId2"/>
    <sheet name="Attempt 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4" l="1"/>
  <c r="C43" i="4"/>
  <c r="I39" i="4"/>
  <c r="C39" i="4"/>
  <c r="I38" i="4"/>
  <c r="C38" i="4"/>
  <c r="C34" i="4"/>
  <c r="C32" i="4"/>
  <c r="C33" i="4" s="1"/>
  <c r="C35" i="4" s="1"/>
  <c r="C31" i="4"/>
  <c r="C28" i="4"/>
  <c r="H26" i="4"/>
  <c r="G26" i="4"/>
  <c r="F26" i="4"/>
  <c r="E26" i="4"/>
  <c r="D26" i="4"/>
  <c r="D24" i="4"/>
  <c r="F23" i="4"/>
  <c r="G23" i="4" s="1"/>
  <c r="H23" i="4" s="1"/>
  <c r="E23" i="4"/>
  <c r="E20" i="4"/>
  <c r="F20" i="4" s="1"/>
  <c r="G20" i="4" s="1"/>
  <c r="H20" i="4" s="1"/>
  <c r="C12" i="4"/>
  <c r="I43" i="3"/>
  <c r="C43" i="3"/>
  <c r="I39" i="3"/>
  <c r="C39" i="3"/>
  <c r="I38" i="3"/>
  <c r="C38" i="3"/>
  <c r="C34" i="3"/>
  <c r="C32" i="3"/>
  <c r="C31" i="3"/>
  <c r="C33" i="3" s="1"/>
  <c r="C35" i="3" s="1"/>
  <c r="C28" i="3"/>
  <c r="H26" i="3"/>
  <c r="G26" i="3"/>
  <c r="F26" i="3"/>
  <c r="E26" i="3"/>
  <c r="D26" i="3"/>
  <c r="D24" i="3"/>
  <c r="E23" i="3"/>
  <c r="F23" i="3" s="1"/>
  <c r="G23" i="3" s="1"/>
  <c r="H23" i="3" s="1"/>
  <c r="E20" i="3"/>
  <c r="F20" i="3" s="1"/>
  <c r="G20" i="3" s="1"/>
  <c r="H20" i="3" s="1"/>
  <c r="C12" i="3"/>
  <c r="I39" i="1"/>
  <c r="I38" i="1"/>
  <c r="I43" i="1"/>
  <c r="C43" i="1"/>
  <c r="C39" i="1"/>
  <c r="C38" i="1"/>
  <c r="C34" i="1"/>
  <c r="C32" i="1"/>
  <c r="C31" i="1"/>
  <c r="C28" i="1"/>
  <c r="D24" i="1"/>
  <c r="E20" i="1"/>
  <c r="F20" i="1" s="1"/>
  <c r="G20" i="1" s="1"/>
  <c r="H20" i="1" s="1"/>
  <c r="E26" i="1"/>
  <c r="F26" i="1"/>
  <c r="G26" i="1"/>
  <c r="H26" i="1"/>
  <c r="D26" i="1"/>
  <c r="C12" i="1"/>
  <c r="E23" i="1"/>
  <c r="F23" i="1" s="1"/>
  <c r="G23" i="1" s="1"/>
  <c r="H23" i="1" s="1"/>
  <c r="D28" i="4" l="1"/>
  <c r="E24" i="4"/>
  <c r="F24" i="4" s="1"/>
  <c r="E24" i="3"/>
  <c r="D28" i="3"/>
  <c r="F24" i="3"/>
  <c r="E28" i="3"/>
  <c r="C33" i="1"/>
  <c r="C35" i="1" s="1"/>
  <c r="E24" i="1"/>
  <c r="F24" i="1" s="1"/>
  <c r="D28" i="1"/>
  <c r="E28" i="4" l="1"/>
  <c r="F28" i="4"/>
  <c r="G24" i="4"/>
  <c r="G24" i="3"/>
  <c r="F28" i="3"/>
  <c r="E28" i="1"/>
  <c r="G24" i="1"/>
  <c r="F28" i="1"/>
  <c r="H24" i="4" l="1"/>
  <c r="G28" i="4"/>
  <c r="H24" i="3"/>
  <c r="G28" i="3"/>
  <c r="H24" i="1"/>
  <c r="G28" i="1"/>
  <c r="I32" i="4" l="1"/>
  <c r="I33" i="4" s="1"/>
  <c r="I35" i="4" s="1"/>
  <c r="H28" i="4"/>
  <c r="I32" i="3"/>
  <c r="I33" i="3" s="1"/>
  <c r="I35" i="3" s="1"/>
  <c r="H28" i="3"/>
  <c r="I36" i="3" s="1"/>
  <c r="H28" i="1"/>
  <c r="C36" i="1" s="1"/>
  <c r="C37" i="1" s="1"/>
  <c r="C42" i="1" s="1"/>
  <c r="C44" i="1" s="1"/>
  <c r="I32" i="1"/>
  <c r="I33" i="1" s="1"/>
  <c r="I35" i="1" s="1"/>
  <c r="I36" i="4" l="1"/>
  <c r="I37" i="4" s="1"/>
  <c r="I42" i="4" s="1"/>
  <c r="I44" i="4" s="1"/>
  <c r="C36" i="4"/>
  <c r="C37" i="4" s="1"/>
  <c r="C42" i="4" s="1"/>
  <c r="C44" i="4" s="1"/>
  <c r="I37" i="3"/>
  <c r="I42" i="3" s="1"/>
  <c r="I44" i="3" s="1"/>
  <c r="C36" i="3"/>
  <c r="C37" i="3" s="1"/>
  <c r="C42" i="3" s="1"/>
  <c r="C44" i="3" s="1"/>
  <c r="I36" i="1"/>
  <c r="I37" i="1"/>
  <c r="I42" i="1" s="1"/>
  <c r="I44" i="1" s="1"/>
</calcChain>
</file>

<file path=xl/sharedStrings.xml><?xml version="1.0" encoding="utf-8"?>
<sst xmlns="http://schemas.openxmlformats.org/spreadsheetml/2006/main" count="162" uniqueCount="43">
  <si>
    <t>Future Free Cash Flows to Firm</t>
  </si>
  <si>
    <t>Weighted Average Cost of Capital</t>
  </si>
  <si>
    <t>Projection Period</t>
  </si>
  <si>
    <t>5 Years</t>
  </si>
  <si>
    <t>Terminal Value Method</t>
  </si>
  <si>
    <t>Exit Multiple</t>
  </si>
  <si>
    <t>Exit Multiple (Industry-derived)</t>
  </si>
  <si>
    <t>Shares Outstanding</t>
  </si>
  <si>
    <r>
      <t xml:space="preserve">Dummy Corporation </t>
    </r>
    <r>
      <rPr>
        <i/>
        <sz val="11"/>
        <color theme="1"/>
        <rFont val="Book Antiqua"/>
        <family val="1"/>
      </rPr>
      <t>(in millions except per share data)</t>
    </r>
  </si>
  <si>
    <t>"My Method" Example Discounted Cash Flow</t>
  </si>
  <si>
    <t>Concrete Assumptions (exemplary)</t>
  </si>
  <si>
    <t>Current Share Price</t>
  </si>
  <si>
    <t>Market Capitalization</t>
  </si>
  <si>
    <t>Year</t>
  </si>
  <si>
    <t xml:space="preserve">    Discount Factor</t>
  </si>
  <si>
    <t>Present Value of Future FCFF</t>
  </si>
  <si>
    <t>Growth Rate of Free Cash Flows</t>
  </si>
  <si>
    <t>Step</t>
  </si>
  <si>
    <t>Projected</t>
  </si>
  <si>
    <t>Actual</t>
  </si>
  <si>
    <t>Terminal Year EBITDA</t>
  </si>
  <si>
    <t>Terminal Value</t>
  </si>
  <si>
    <t>PV of Terminal Value</t>
  </si>
  <si>
    <t>Sum of PV FCFF</t>
  </si>
  <si>
    <t>Implied Enterpise Value</t>
  </si>
  <si>
    <t xml:space="preserve">    Less: Total Debt</t>
  </si>
  <si>
    <t xml:space="preserve">    Plus: Cash &amp; Equivalents</t>
  </si>
  <si>
    <t xml:space="preserve">    Less: Noncontrolling Interests</t>
  </si>
  <si>
    <t xml:space="preserve">    Less: Preferred Shares</t>
  </si>
  <si>
    <t>Equity Value</t>
  </si>
  <si>
    <t>Implied Price per Share</t>
  </si>
  <si>
    <t>Market Value of Debt</t>
  </si>
  <si>
    <t>Cash and Cash Equivalents</t>
  </si>
  <si>
    <t>Driving Assumption Attempt 1</t>
  </si>
  <si>
    <t xml:space="preserve">    WACC</t>
  </si>
  <si>
    <t>Terminal Growth Rate</t>
  </si>
  <si>
    <t>Year 5 Free Cash Flow</t>
  </si>
  <si>
    <t>Exit Value Method (Main Focus)</t>
  </si>
  <si>
    <t>Terminal Growth Rate Method</t>
  </si>
  <si>
    <t>Driving Assumption Attempt 2</t>
  </si>
  <si>
    <t>Concrete Assumptions (same as Attempt 1)</t>
  </si>
  <si>
    <t>Driving Assumption Attempt 3</t>
  </si>
  <si>
    <t>Concrete Assumptions (same as other Attempts)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</si>
</sst>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0.00\x"/>
    <numFmt numFmtId="169" formatCode="_(* #,##0_);_(* \(#,##0\);_(* &quot;-&quot;??_);_(@_)"/>
    <numFmt numFmtId="172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u/>
      <sz val="11"/>
      <color theme="1"/>
      <name val="Book Antiqua"/>
      <family val="1"/>
    </font>
    <font>
      <i/>
      <sz val="11"/>
      <color theme="1"/>
      <name val="Book Antiqua"/>
      <family val="1"/>
    </font>
    <font>
      <sz val="11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10" fontId="3" fillId="0" borderId="1" xfId="0" applyNumberFormat="1" applyFont="1" applyBorder="1"/>
    <xf numFmtId="167" fontId="3" fillId="0" borderId="0" xfId="0" applyNumberFormat="1" applyFont="1"/>
    <xf numFmtId="0" fontId="3" fillId="0" borderId="2" xfId="0" applyFont="1" applyBorder="1"/>
    <xf numFmtId="44" fontId="3" fillId="0" borderId="3" xfId="0" applyNumberFormat="1" applyFont="1" applyBorder="1"/>
    <xf numFmtId="43" fontId="3" fillId="0" borderId="0" xfId="1" applyFont="1"/>
    <xf numFmtId="43" fontId="3" fillId="0" borderId="0" xfId="1" applyNumberFormat="1" applyFont="1"/>
    <xf numFmtId="169" fontId="3" fillId="0" borderId="0" xfId="1" applyNumberFormat="1" applyFont="1"/>
    <xf numFmtId="0" fontId="6" fillId="0" borderId="0" xfId="0" applyFont="1" applyAlignment="1">
      <alignment horizontal="right"/>
    </xf>
    <xf numFmtId="0" fontId="7" fillId="0" borderId="0" xfId="0" applyFont="1"/>
    <xf numFmtId="172" fontId="3" fillId="0" borderId="0" xfId="1" applyNumberFormat="1" applyFont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/>
    <xf numFmtId="43" fontId="3" fillId="0" borderId="5" xfId="1" applyFont="1" applyBorder="1"/>
    <xf numFmtId="43" fontId="2" fillId="0" borderId="0" xfId="0" applyNumberFormat="1" applyFont="1"/>
    <xf numFmtId="10" fontId="3" fillId="0" borderId="0" xfId="0" applyNumberFormat="1" applyFont="1"/>
    <xf numFmtId="43" fontId="2" fillId="0" borderId="5" xfId="1" applyFont="1" applyBorder="1" applyAlignment="1">
      <alignment horizontal="center"/>
    </xf>
    <xf numFmtId="2" fontId="2" fillId="0" borderId="5" xfId="0" applyNumberFormat="1" applyFont="1" applyBorder="1"/>
    <xf numFmtId="43" fontId="2" fillId="0" borderId="0" xfId="1" applyNumberFormat="1" applyFont="1"/>
    <xf numFmtId="10" fontId="6" fillId="0" borderId="0" xfId="0" applyNumberFormat="1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9" xfId="0" applyFont="1" applyBorder="1"/>
    <xf numFmtId="167" fontId="3" fillId="0" borderId="10" xfId="0" applyNumberFormat="1" applyFont="1" applyBorder="1"/>
    <xf numFmtId="43" fontId="3" fillId="0" borderId="10" xfId="0" applyNumberFormat="1" applyFont="1" applyBorder="1"/>
    <xf numFmtId="10" fontId="3" fillId="0" borderId="10" xfId="0" applyNumberFormat="1" applyFont="1" applyBorder="1"/>
    <xf numFmtId="43" fontId="3" fillId="0" borderId="10" xfId="1" applyFont="1" applyBorder="1"/>
    <xf numFmtId="43" fontId="3" fillId="0" borderId="11" xfId="0" applyNumberFormat="1" applyFont="1" applyBorder="1"/>
    <xf numFmtId="43" fontId="3" fillId="0" borderId="11" xfId="1" applyFont="1" applyBorder="1"/>
    <xf numFmtId="0" fontId="2" fillId="0" borderId="2" xfId="0" applyFont="1" applyBorder="1"/>
    <xf numFmtId="44" fontId="2" fillId="0" borderId="3" xfId="2" applyFont="1" applyBorder="1"/>
    <xf numFmtId="10" fontId="3" fillId="0" borderId="10" xfId="3" applyNumberFormat="1" applyFont="1" applyBorder="1"/>
    <xf numFmtId="0" fontId="2" fillId="2" borderId="12" xfId="0" applyFont="1" applyFill="1" applyBorder="1" applyAlignment="1">
      <alignment horizontal="center"/>
    </xf>
    <xf numFmtId="0" fontId="3" fillId="0" borderId="0" xfId="0" applyFont="1" applyBorder="1"/>
    <xf numFmtId="0" fontId="3" fillId="0" borderId="13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A88F-5613-409E-B977-2BD98CA29943}">
  <dimension ref="B3:I44"/>
  <sheetViews>
    <sheetView showGridLines="0" zoomScale="120" zoomScaleNormal="120" workbookViewId="0">
      <selection activeCell="S34" sqref="S34"/>
    </sheetView>
  </sheetViews>
  <sheetFormatPr defaultRowHeight="16.5" x14ac:dyDescent="0.3"/>
  <cols>
    <col min="1" max="1" width="9.140625" style="2"/>
    <col min="2" max="2" width="34.42578125" style="2" bestFit="1" customWidth="1"/>
    <col min="3" max="9" width="12.7109375" style="2" customWidth="1"/>
    <col min="10" max="16384" width="9.140625" style="2"/>
  </cols>
  <sheetData>
    <row r="3" spans="2:3" x14ac:dyDescent="0.3">
      <c r="B3" s="3" t="s">
        <v>9</v>
      </c>
    </row>
    <row r="4" spans="2:3" x14ac:dyDescent="0.3">
      <c r="B4" s="2" t="s">
        <v>8</v>
      </c>
    </row>
    <row r="6" spans="2:3" x14ac:dyDescent="0.3">
      <c r="B6" s="4" t="s">
        <v>10</v>
      </c>
    </row>
    <row r="7" spans="2:3" x14ac:dyDescent="0.3">
      <c r="B7" s="2" t="s">
        <v>1</v>
      </c>
      <c r="C7" s="6">
        <v>0.1</v>
      </c>
    </row>
    <row r="8" spans="2:3" x14ac:dyDescent="0.3">
      <c r="B8" s="2" t="s">
        <v>2</v>
      </c>
      <c r="C8" s="5" t="s">
        <v>3</v>
      </c>
    </row>
    <row r="9" spans="2:3" x14ac:dyDescent="0.3">
      <c r="B9" s="2" t="s">
        <v>4</v>
      </c>
      <c r="C9" s="5" t="s">
        <v>5</v>
      </c>
    </row>
    <row r="10" spans="2:3" x14ac:dyDescent="0.3">
      <c r="B10" s="2" t="s">
        <v>6</v>
      </c>
      <c r="C10" s="7">
        <v>5</v>
      </c>
    </row>
    <row r="11" spans="2:3" x14ac:dyDescent="0.3">
      <c r="B11" s="2" t="s">
        <v>7</v>
      </c>
      <c r="C11" s="12">
        <v>100000</v>
      </c>
    </row>
    <row r="12" spans="2:3" x14ac:dyDescent="0.3">
      <c r="B12" s="2" t="s">
        <v>12</v>
      </c>
      <c r="C12" s="11">
        <f>C11*C17/1000</f>
        <v>10000</v>
      </c>
    </row>
    <row r="13" spans="2:3" x14ac:dyDescent="0.3">
      <c r="B13" s="2" t="s">
        <v>20</v>
      </c>
      <c r="C13" s="10">
        <v>1500</v>
      </c>
    </row>
    <row r="14" spans="2:3" x14ac:dyDescent="0.3">
      <c r="B14" s="2" t="s">
        <v>31</v>
      </c>
      <c r="C14" s="10">
        <v>1000</v>
      </c>
    </row>
    <row r="15" spans="2:3" x14ac:dyDescent="0.3">
      <c r="B15" s="2" t="s">
        <v>32</v>
      </c>
      <c r="C15" s="10">
        <v>300</v>
      </c>
    </row>
    <row r="16" spans="2:3" ht="17.25" thickBot="1" x14ac:dyDescent="0.35"/>
    <row r="17" spans="2:9" ht="17.25" thickBot="1" x14ac:dyDescent="0.35">
      <c r="B17" s="8" t="s">
        <v>11</v>
      </c>
      <c r="C17" s="9">
        <v>100</v>
      </c>
    </row>
    <row r="19" spans="2:9" x14ac:dyDescent="0.3">
      <c r="B19" s="4" t="s">
        <v>33</v>
      </c>
      <c r="D19" s="17"/>
      <c r="E19" s="17"/>
      <c r="F19" s="17"/>
      <c r="G19" s="17"/>
      <c r="H19" s="17"/>
      <c r="I19" s="18" t="s">
        <v>17</v>
      </c>
    </row>
    <row r="20" spans="2:9" x14ac:dyDescent="0.3">
      <c r="B20" s="2" t="s">
        <v>16</v>
      </c>
      <c r="D20" s="25">
        <v>0.12</v>
      </c>
      <c r="E20" s="25">
        <f>D20-$I$20</f>
        <v>9.9999999999999992E-2</v>
      </c>
      <c r="F20" s="25">
        <f>E20-$I$20</f>
        <v>7.9999999999999988E-2</v>
      </c>
      <c r="G20" s="25">
        <f>F20-$I$20</f>
        <v>5.9999999999999984E-2</v>
      </c>
      <c r="H20" s="25">
        <f>G20-$I$20</f>
        <v>3.999999999999998E-2</v>
      </c>
      <c r="I20" s="29">
        <v>0.02</v>
      </c>
    </row>
    <row r="21" spans="2:9" x14ac:dyDescent="0.3">
      <c r="D21" s="14">
        <v>1</v>
      </c>
      <c r="E21" s="14">
        <v>2</v>
      </c>
      <c r="F21" s="14">
        <v>3</v>
      </c>
      <c r="G21" s="14">
        <v>4</v>
      </c>
      <c r="H21" s="14">
        <v>5</v>
      </c>
    </row>
    <row r="22" spans="2:9" x14ac:dyDescent="0.3">
      <c r="C22" s="20" t="s">
        <v>19</v>
      </c>
      <c r="D22" s="19" t="s">
        <v>18</v>
      </c>
      <c r="E22" s="19"/>
      <c r="F22" s="19"/>
      <c r="G22" s="19"/>
      <c r="H22" s="19"/>
    </row>
    <row r="23" spans="2:9" x14ac:dyDescent="0.3">
      <c r="B23" s="13" t="s">
        <v>13</v>
      </c>
      <c r="C23" s="21">
        <v>2022</v>
      </c>
      <c r="D23" s="16">
        <v>2023</v>
      </c>
      <c r="E23" s="16">
        <f>+D23+1</f>
        <v>2024</v>
      </c>
      <c r="F23" s="16">
        <f t="shared" ref="F23:H23" si="0">+E23+1</f>
        <v>2025</v>
      </c>
      <c r="G23" s="16">
        <f t="shared" si="0"/>
        <v>2026</v>
      </c>
      <c r="H23" s="16">
        <f t="shared" si="0"/>
        <v>2027</v>
      </c>
    </row>
    <row r="24" spans="2:9" x14ac:dyDescent="0.3">
      <c r="B24" s="1" t="s">
        <v>0</v>
      </c>
      <c r="C24" s="26">
        <v>1000</v>
      </c>
      <c r="D24" s="24">
        <f>C24*(1+D20)</f>
        <v>1120</v>
      </c>
      <c r="E24" s="24">
        <f t="shared" ref="E24:H24" si="1">D24*(1+E20)</f>
        <v>1232</v>
      </c>
      <c r="F24" s="24">
        <f t="shared" si="1"/>
        <v>1330.5600000000002</v>
      </c>
      <c r="G24" s="24">
        <f t="shared" si="1"/>
        <v>1410.3936000000003</v>
      </c>
      <c r="H24" s="24">
        <f t="shared" si="1"/>
        <v>1466.8093440000005</v>
      </c>
    </row>
    <row r="25" spans="2:9" x14ac:dyDescent="0.3">
      <c r="C25" s="22"/>
    </row>
    <row r="26" spans="2:9" x14ac:dyDescent="0.3">
      <c r="B26" s="2" t="s">
        <v>14</v>
      </c>
      <c r="C26" s="23">
        <v>1</v>
      </c>
      <c r="D26" s="15">
        <f>1/(1+$C$7)^D21</f>
        <v>0.90909090909090906</v>
      </c>
      <c r="E26" s="15">
        <f>1/(1+$C$7)^E21</f>
        <v>0.82644628099173545</v>
      </c>
      <c r="F26" s="15">
        <f>1/(1+$C$7)^F21</f>
        <v>0.75131480090157754</v>
      </c>
      <c r="G26" s="15">
        <f>1/(1+$C$7)^G21</f>
        <v>0.68301345536507052</v>
      </c>
      <c r="H26" s="15">
        <f>1/(1+$C$7)^H21</f>
        <v>0.62092132305915493</v>
      </c>
    </row>
    <row r="27" spans="2:9" x14ac:dyDescent="0.3">
      <c r="C27" s="22"/>
    </row>
    <row r="28" spans="2:9" x14ac:dyDescent="0.3">
      <c r="B28" s="1" t="s">
        <v>15</v>
      </c>
      <c r="C28" s="27">
        <f>C24*C26</f>
        <v>1000</v>
      </c>
      <c r="D28" s="28">
        <f>D24*D26</f>
        <v>1018.1818181818181</v>
      </c>
      <c r="E28" s="28">
        <f t="shared" ref="E28:H28" si="2">E24*E26</f>
        <v>1018.181818181818</v>
      </c>
      <c r="F28" s="28">
        <f t="shared" si="2"/>
        <v>999.66942148760313</v>
      </c>
      <c r="G28" s="28">
        <f t="shared" si="2"/>
        <v>963.3178061607814</v>
      </c>
      <c r="H28" s="28">
        <f t="shared" si="2"/>
        <v>910.77319855201142</v>
      </c>
    </row>
    <row r="29" spans="2:9" ht="17.25" thickBot="1" x14ac:dyDescent="0.35"/>
    <row r="30" spans="2:9" x14ac:dyDescent="0.3">
      <c r="B30" s="30" t="s">
        <v>37</v>
      </c>
      <c r="C30" s="31"/>
      <c r="F30" s="30" t="s">
        <v>38</v>
      </c>
      <c r="G30" s="42"/>
      <c r="H30" s="42"/>
      <c r="I30" s="31"/>
    </row>
    <row r="31" spans="2:9" x14ac:dyDescent="0.3">
      <c r="B31" s="32" t="s">
        <v>6</v>
      </c>
      <c r="C31" s="33">
        <f>C10</f>
        <v>5</v>
      </c>
      <c r="F31" s="32" t="s">
        <v>35</v>
      </c>
      <c r="G31" s="43"/>
      <c r="H31" s="43"/>
      <c r="I31" s="41">
        <v>0.01</v>
      </c>
    </row>
    <row r="32" spans="2:9" x14ac:dyDescent="0.3">
      <c r="B32" s="32" t="s">
        <v>20</v>
      </c>
      <c r="C32" s="34">
        <f>C13</f>
        <v>1500</v>
      </c>
      <c r="F32" s="32" t="s">
        <v>36</v>
      </c>
      <c r="G32" s="43"/>
      <c r="H32" s="43"/>
      <c r="I32" s="34">
        <f>H24</f>
        <v>1466.8093440000005</v>
      </c>
    </row>
    <row r="33" spans="2:9" x14ac:dyDescent="0.3">
      <c r="B33" s="32" t="s">
        <v>21</v>
      </c>
      <c r="C33" s="34">
        <f>C32*C31</f>
        <v>7500</v>
      </c>
      <c r="F33" s="32" t="s">
        <v>21</v>
      </c>
      <c r="G33" s="43"/>
      <c r="H33" s="43"/>
      <c r="I33" s="34">
        <f>I32*(1+I31)/(C7-I31)</f>
        <v>16460.860416000003</v>
      </c>
    </row>
    <row r="34" spans="2:9" x14ac:dyDescent="0.3">
      <c r="B34" s="32" t="s">
        <v>34</v>
      </c>
      <c r="C34" s="35">
        <f>C7</f>
        <v>0.1</v>
      </c>
      <c r="F34" s="32" t="s">
        <v>34</v>
      </c>
      <c r="G34" s="43"/>
      <c r="H34" s="43"/>
      <c r="I34" s="35">
        <v>0.1</v>
      </c>
    </row>
    <row r="35" spans="2:9" x14ac:dyDescent="0.3">
      <c r="B35" s="32" t="s">
        <v>22</v>
      </c>
      <c r="C35" s="34">
        <f>C33/(1+C34)^5</f>
        <v>4656.9099229436624</v>
      </c>
      <c r="F35" s="32" t="s">
        <v>22</v>
      </c>
      <c r="G35" s="43"/>
      <c r="H35" s="43"/>
      <c r="I35" s="34">
        <f>I33/(1+I34)^5</f>
        <v>10220.899228194794</v>
      </c>
    </row>
    <row r="36" spans="2:9" x14ac:dyDescent="0.3">
      <c r="B36" s="32" t="s">
        <v>23</v>
      </c>
      <c r="C36" s="37">
        <f>SUM(D28:H28)</f>
        <v>4910.1240625640321</v>
      </c>
      <c r="F36" s="32" t="s">
        <v>23</v>
      </c>
      <c r="G36" s="43"/>
      <c r="H36" s="43"/>
      <c r="I36" s="37">
        <f>SUM(D28:H28)</f>
        <v>4910.1240625640321</v>
      </c>
    </row>
    <row r="37" spans="2:9" x14ac:dyDescent="0.3">
      <c r="B37" s="32" t="s">
        <v>24</v>
      </c>
      <c r="C37" s="34">
        <f>SUM(C35:C36)</f>
        <v>9567.0339855076945</v>
      </c>
      <c r="F37" s="32" t="s">
        <v>24</v>
      </c>
      <c r="G37" s="43"/>
      <c r="H37" s="43"/>
      <c r="I37" s="34">
        <f>SUM(I35:I36)</f>
        <v>15131.023290758825</v>
      </c>
    </row>
    <row r="38" spans="2:9" x14ac:dyDescent="0.3">
      <c r="B38" s="32" t="s">
        <v>26</v>
      </c>
      <c r="C38" s="36">
        <f>C15</f>
        <v>300</v>
      </c>
      <c r="F38" s="32" t="s">
        <v>26</v>
      </c>
      <c r="G38" s="43"/>
      <c r="H38" s="43"/>
      <c r="I38" s="36">
        <f>C15</f>
        <v>300</v>
      </c>
    </row>
    <row r="39" spans="2:9" x14ac:dyDescent="0.3">
      <c r="B39" s="32" t="s">
        <v>25</v>
      </c>
      <c r="C39" s="36">
        <f>-C14</f>
        <v>-1000</v>
      </c>
      <c r="F39" s="32" t="s">
        <v>25</v>
      </c>
      <c r="G39" s="43"/>
      <c r="H39" s="43"/>
      <c r="I39" s="36">
        <f>-C14</f>
        <v>-1000</v>
      </c>
    </row>
    <row r="40" spans="2:9" x14ac:dyDescent="0.3">
      <c r="B40" s="32" t="s">
        <v>27</v>
      </c>
      <c r="C40" s="36">
        <v>0</v>
      </c>
      <c r="F40" s="32" t="s">
        <v>27</v>
      </c>
      <c r="G40" s="43"/>
      <c r="H40" s="43"/>
      <c r="I40" s="36">
        <v>0</v>
      </c>
    </row>
    <row r="41" spans="2:9" x14ac:dyDescent="0.3">
      <c r="B41" s="32" t="s">
        <v>28</v>
      </c>
      <c r="C41" s="38">
        <v>0</v>
      </c>
      <c r="F41" s="32" t="s">
        <v>28</v>
      </c>
      <c r="G41" s="43"/>
      <c r="H41" s="43"/>
      <c r="I41" s="38">
        <v>0</v>
      </c>
    </row>
    <row r="42" spans="2:9" x14ac:dyDescent="0.3">
      <c r="B42" s="32" t="s">
        <v>29</v>
      </c>
      <c r="C42" s="34">
        <f>C37+SUM(C38:C41)</f>
        <v>8867.0339855076945</v>
      </c>
      <c r="F42" s="32" t="s">
        <v>29</v>
      </c>
      <c r="G42" s="43"/>
      <c r="H42" s="43"/>
      <c r="I42" s="34">
        <f>I37+SUM(I38:I41)</f>
        <v>14431.023290758825</v>
      </c>
    </row>
    <row r="43" spans="2:9" ht="17.25" thickBot="1" x14ac:dyDescent="0.35">
      <c r="B43" s="32" t="s">
        <v>7</v>
      </c>
      <c r="C43" s="36">
        <f>C11/1000</f>
        <v>100</v>
      </c>
      <c r="F43" s="32" t="s">
        <v>7</v>
      </c>
      <c r="G43" s="43"/>
      <c r="H43" s="43"/>
      <c r="I43" s="36">
        <f>C11/1000</f>
        <v>100</v>
      </c>
    </row>
    <row r="44" spans="2:9" ht="17.25" thickBot="1" x14ac:dyDescent="0.35">
      <c r="B44" s="39" t="s">
        <v>30</v>
      </c>
      <c r="C44" s="40">
        <f>C42/C43</f>
        <v>88.670339855076946</v>
      </c>
      <c r="F44" s="39" t="s">
        <v>30</v>
      </c>
      <c r="G44" s="44"/>
      <c r="H44" s="44"/>
      <c r="I44" s="40">
        <f>I42/I43</f>
        <v>144.31023290758824</v>
      </c>
    </row>
  </sheetData>
  <mergeCells count="3">
    <mergeCell ref="D22:H22"/>
    <mergeCell ref="B30:C30"/>
    <mergeCell ref="F30:I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43B4-70D7-47E7-A37E-43D804585F2C}">
  <dimension ref="B3:I44"/>
  <sheetViews>
    <sheetView showGridLines="0" tabSelected="1" zoomScale="120" zoomScaleNormal="120" workbookViewId="0">
      <selection activeCell="B40" sqref="B40"/>
    </sheetView>
  </sheetViews>
  <sheetFormatPr defaultRowHeight="16.5" x14ac:dyDescent="0.3"/>
  <cols>
    <col min="1" max="1" width="9.140625" style="2"/>
    <col min="2" max="2" width="34.42578125" style="2" bestFit="1" customWidth="1"/>
    <col min="3" max="9" width="12.7109375" style="2" customWidth="1"/>
    <col min="10" max="16384" width="9.140625" style="2"/>
  </cols>
  <sheetData>
    <row r="3" spans="2:3" x14ac:dyDescent="0.3">
      <c r="B3" s="3" t="s">
        <v>9</v>
      </c>
    </row>
    <row r="4" spans="2:3" x14ac:dyDescent="0.3">
      <c r="B4" s="2" t="s">
        <v>8</v>
      </c>
    </row>
    <row r="6" spans="2:3" x14ac:dyDescent="0.3">
      <c r="B6" s="4" t="s">
        <v>40</v>
      </c>
    </row>
    <row r="7" spans="2:3" x14ac:dyDescent="0.3">
      <c r="B7" s="2" t="s">
        <v>1</v>
      </c>
      <c r="C7" s="6">
        <v>0.1</v>
      </c>
    </row>
    <row r="8" spans="2:3" x14ac:dyDescent="0.3">
      <c r="B8" s="2" t="s">
        <v>2</v>
      </c>
      <c r="C8" s="5" t="s">
        <v>3</v>
      </c>
    </row>
    <row r="9" spans="2:3" x14ac:dyDescent="0.3">
      <c r="B9" s="2" t="s">
        <v>4</v>
      </c>
      <c r="C9" s="5" t="s">
        <v>5</v>
      </c>
    </row>
    <row r="10" spans="2:3" x14ac:dyDescent="0.3">
      <c r="B10" s="2" t="s">
        <v>6</v>
      </c>
      <c r="C10" s="7">
        <v>5</v>
      </c>
    </row>
    <row r="11" spans="2:3" x14ac:dyDescent="0.3">
      <c r="B11" s="2" t="s">
        <v>7</v>
      </c>
      <c r="C11" s="12">
        <v>100000</v>
      </c>
    </row>
    <row r="12" spans="2:3" x14ac:dyDescent="0.3">
      <c r="B12" s="2" t="s">
        <v>12</v>
      </c>
      <c r="C12" s="11">
        <f>C11*C17/1000</f>
        <v>10000</v>
      </c>
    </row>
    <row r="13" spans="2:3" x14ac:dyDescent="0.3">
      <c r="B13" s="2" t="s">
        <v>20</v>
      </c>
      <c r="C13" s="10">
        <v>1500</v>
      </c>
    </row>
    <row r="14" spans="2:3" x14ac:dyDescent="0.3">
      <c r="B14" s="2" t="s">
        <v>31</v>
      </c>
      <c r="C14" s="10">
        <v>1000</v>
      </c>
    </row>
    <row r="15" spans="2:3" x14ac:dyDescent="0.3">
      <c r="B15" s="2" t="s">
        <v>32</v>
      </c>
      <c r="C15" s="10">
        <v>300</v>
      </c>
    </row>
    <row r="16" spans="2:3" ht="17.25" thickBot="1" x14ac:dyDescent="0.35"/>
    <row r="17" spans="2:9" ht="17.25" thickBot="1" x14ac:dyDescent="0.35">
      <c r="B17" s="8" t="s">
        <v>11</v>
      </c>
      <c r="C17" s="9">
        <v>100</v>
      </c>
    </row>
    <row r="19" spans="2:9" x14ac:dyDescent="0.3">
      <c r="B19" s="4" t="s">
        <v>39</v>
      </c>
      <c r="D19" s="17"/>
      <c r="E19" s="17"/>
      <c r="F19" s="17"/>
      <c r="G19" s="17"/>
      <c r="H19" s="17"/>
      <c r="I19" s="18" t="s">
        <v>17</v>
      </c>
    </row>
    <row r="20" spans="2:9" x14ac:dyDescent="0.3">
      <c r="B20" s="2" t="s">
        <v>16</v>
      </c>
      <c r="D20" s="25">
        <v>0.35</v>
      </c>
      <c r="E20" s="25">
        <f>D20-$I$20</f>
        <v>0.3</v>
      </c>
      <c r="F20" s="25">
        <f>E20-$I$20</f>
        <v>0.25</v>
      </c>
      <c r="G20" s="25">
        <f>F20-$I$20</f>
        <v>0.2</v>
      </c>
      <c r="H20" s="25">
        <f>G20-$I$20</f>
        <v>0.15000000000000002</v>
      </c>
      <c r="I20" s="29">
        <v>0.05</v>
      </c>
    </row>
    <row r="21" spans="2:9" x14ac:dyDescent="0.3">
      <c r="D21" s="14">
        <v>1</v>
      </c>
      <c r="E21" s="14">
        <v>2</v>
      </c>
      <c r="F21" s="14">
        <v>3</v>
      </c>
      <c r="G21" s="14">
        <v>4</v>
      </c>
      <c r="H21" s="14">
        <v>5</v>
      </c>
    </row>
    <row r="22" spans="2:9" x14ac:dyDescent="0.3">
      <c r="C22" s="20" t="s">
        <v>19</v>
      </c>
      <c r="D22" s="19" t="s">
        <v>18</v>
      </c>
      <c r="E22" s="19"/>
      <c r="F22" s="19"/>
      <c r="G22" s="19"/>
      <c r="H22" s="19"/>
    </row>
    <row r="23" spans="2:9" x14ac:dyDescent="0.3">
      <c r="B23" s="13" t="s">
        <v>13</v>
      </c>
      <c r="C23" s="21">
        <v>2022</v>
      </c>
      <c r="D23" s="16">
        <v>2023</v>
      </c>
      <c r="E23" s="16">
        <f>+D23+1</f>
        <v>2024</v>
      </c>
      <c r="F23" s="16">
        <f t="shared" ref="F23:H23" si="0">+E23+1</f>
        <v>2025</v>
      </c>
      <c r="G23" s="16">
        <f t="shared" si="0"/>
        <v>2026</v>
      </c>
      <c r="H23" s="16">
        <f t="shared" si="0"/>
        <v>2027</v>
      </c>
    </row>
    <row r="24" spans="2:9" x14ac:dyDescent="0.3">
      <c r="B24" s="1" t="s">
        <v>0</v>
      </c>
      <c r="C24" s="26">
        <v>1000</v>
      </c>
      <c r="D24" s="24">
        <f>C24*(1+D20)</f>
        <v>1350</v>
      </c>
      <c r="E24" s="24">
        <f t="shared" ref="E24:H24" si="1">D24*(1+E20)</f>
        <v>1755</v>
      </c>
      <c r="F24" s="24">
        <f t="shared" si="1"/>
        <v>2193.75</v>
      </c>
      <c r="G24" s="24">
        <f t="shared" si="1"/>
        <v>2632.5</v>
      </c>
      <c r="H24" s="24">
        <f t="shared" si="1"/>
        <v>3027.3749999999995</v>
      </c>
    </row>
    <row r="25" spans="2:9" x14ac:dyDescent="0.3">
      <c r="C25" s="22"/>
    </row>
    <row r="26" spans="2:9" x14ac:dyDescent="0.3">
      <c r="B26" s="2" t="s">
        <v>14</v>
      </c>
      <c r="C26" s="23">
        <v>1</v>
      </c>
      <c r="D26" s="15">
        <f>1/(1+$C$7)^D21</f>
        <v>0.90909090909090906</v>
      </c>
      <c r="E26" s="15">
        <f>1/(1+$C$7)^E21</f>
        <v>0.82644628099173545</v>
      </c>
      <c r="F26" s="15">
        <f>1/(1+$C$7)^F21</f>
        <v>0.75131480090157754</v>
      </c>
      <c r="G26" s="15">
        <f>1/(1+$C$7)^G21</f>
        <v>0.68301345536507052</v>
      </c>
      <c r="H26" s="15">
        <f>1/(1+$C$7)^H21</f>
        <v>0.62092132305915493</v>
      </c>
    </row>
    <row r="27" spans="2:9" x14ac:dyDescent="0.3">
      <c r="C27" s="22"/>
    </row>
    <row r="28" spans="2:9" x14ac:dyDescent="0.3">
      <c r="B28" s="1" t="s">
        <v>15</v>
      </c>
      <c r="C28" s="27">
        <f>C24*C26</f>
        <v>1000</v>
      </c>
      <c r="D28" s="28">
        <f>D24*D26</f>
        <v>1227.2727272727273</v>
      </c>
      <c r="E28" s="28">
        <f t="shared" ref="E28:H28" si="2">E24*E26</f>
        <v>1450.4132231404958</v>
      </c>
      <c r="F28" s="28">
        <f t="shared" si="2"/>
        <v>1648.1968444778358</v>
      </c>
      <c r="G28" s="28">
        <f t="shared" si="2"/>
        <v>1798.0329212485481</v>
      </c>
      <c r="H28" s="28">
        <f t="shared" si="2"/>
        <v>1879.7616903962089</v>
      </c>
    </row>
    <row r="29" spans="2:9" ht="17.25" thickBot="1" x14ac:dyDescent="0.35"/>
    <row r="30" spans="2:9" x14ac:dyDescent="0.3">
      <c r="B30" s="30" t="s">
        <v>37</v>
      </c>
      <c r="C30" s="31"/>
      <c r="F30" s="30" t="s">
        <v>38</v>
      </c>
      <c r="G30" s="42"/>
      <c r="H30" s="42"/>
      <c r="I30" s="31"/>
    </row>
    <row r="31" spans="2:9" x14ac:dyDescent="0.3">
      <c r="B31" s="32" t="s">
        <v>6</v>
      </c>
      <c r="C31" s="33">
        <f>C10</f>
        <v>5</v>
      </c>
      <c r="F31" s="32" t="s">
        <v>35</v>
      </c>
      <c r="G31" s="43"/>
      <c r="H31" s="43"/>
      <c r="I31" s="41">
        <v>0.01</v>
      </c>
    </row>
    <row r="32" spans="2:9" x14ac:dyDescent="0.3">
      <c r="B32" s="32" t="s">
        <v>20</v>
      </c>
      <c r="C32" s="34">
        <f>C13</f>
        <v>1500</v>
      </c>
      <c r="F32" s="32" t="s">
        <v>36</v>
      </c>
      <c r="G32" s="43"/>
      <c r="H32" s="43"/>
      <c r="I32" s="34">
        <f>H24</f>
        <v>3027.3749999999995</v>
      </c>
    </row>
    <row r="33" spans="2:9" x14ac:dyDescent="0.3">
      <c r="B33" s="32" t="s">
        <v>21</v>
      </c>
      <c r="C33" s="34">
        <f>C32*C31</f>
        <v>7500</v>
      </c>
      <c r="F33" s="32" t="s">
        <v>21</v>
      </c>
      <c r="G33" s="43"/>
      <c r="H33" s="43"/>
      <c r="I33" s="34">
        <f>I32*(1+I31)/(C7-I31)</f>
        <v>33973.874999999993</v>
      </c>
    </row>
    <row r="34" spans="2:9" x14ac:dyDescent="0.3">
      <c r="B34" s="32" t="s">
        <v>34</v>
      </c>
      <c r="C34" s="35">
        <f>C7</f>
        <v>0.1</v>
      </c>
      <c r="F34" s="32" t="s">
        <v>34</v>
      </c>
      <c r="G34" s="43"/>
      <c r="H34" s="43"/>
      <c r="I34" s="35">
        <v>0.1</v>
      </c>
    </row>
    <row r="35" spans="2:9" x14ac:dyDescent="0.3">
      <c r="B35" s="32" t="s">
        <v>22</v>
      </c>
      <c r="C35" s="34">
        <f>C33/(1+C34)^5</f>
        <v>4656.9099229436624</v>
      </c>
      <c r="F35" s="32" t="s">
        <v>22</v>
      </c>
      <c r="G35" s="43"/>
      <c r="H35" s="43"/>
      <c r="I35" s="34">
        <f>I33/(1+I34)^5</f>
        <v>21095.103414446345</v>
      </c>
    </row>
    <row r="36" spans="2:9" x14ac:dyDescent="0.3">
      <c r="B36" s="32" t="s">
        <v>23</v>
      </c>
      <c r="C36" s="37">
        <f>SUM(D28:H28)</f>
        <v>8003.6774065358159</v>
      </c>
      <c r="F36" s="32" t="s">
        <v>23</v>
      </c>
      <c r="G36" s="43"/>
      <c r="H36" s="43"/>
      <c r="I36" s="37">
        <f>SUM(D28:H28)</f>
        <v>8003.6774065358159</v>
      </c>
    </row>
    <row r="37" spans="2:9" x14ac:dyDescent="0.3">
      <c r="B37" s="32" t="s">
        <v>24</v>
      </c>
      <c r="C37" s="34">
        <f>SUM(C35:C36)</f>
        <v>12660.587329479478</v>
      </c>
      <c r="F37" s="32" t="s">
        <v>24</v>
      </c>
      <c r="G37" s="43"/>
      <c r="H37" s="43"/>
      <c r="I37" s="34">
        <f>SUM(I35:I36)</f>
        <v>29098.78082098216</v>
      </c>
    </row>
    <row r="38" spans="2:9" x14ac:dyDescent="0.3">
      <c r="B38" s="32" t="s">
        <v>26</v>
      </c>
      <c r="C38" s="36">
        <f>C15</f>
        <v>300</v>
      </c>
      <c r="F38" s="32" t="s">
        <v>26</v>
      </c>
      <c r="G38" s="43"/>
      <c r="H38" s="43"/>
      <c r="I38" s="36">
        <f>C15</f>
        <v>300</v>
      </c>
    </row>
    <row r="39" spans="2:9" x14ac:dyDescent="0.3">
      <c r="B39" s="32" t="s">
        <v>25</v>
      </c>
      <c r="C39" s="36">
        <f>-C14</f>
        <v>-1000</v>
      </c>
      <c r="F39" s="32" t="s">
        <v>25</v>
      </c>
      <c r="G39" s="43"/>
      <c r="H39" s="43"/>
      <c r="I39" s="36">
        <f>-C14</f>
        <v>-1000</v>
      </c>
    </row>
    <row r="40" spans="2:9" x14ac:dyDescent="0.3">
      <c r="B40" s="32" t="s">
        <v>27</v>
      </c>
      <c r="C40" s="36">
        <v>0</v>
      </c>
      <c r="F40" s="32" t="s">
        <v>27</v>
      </c>
      <c r="G40" s="43"/>
      <c r="H40" s="43"/>
      <c r="I40" s="36">
        <v>0</v>
      </c>
    </row>
    <row r="41" spans="2:9" x14ac:dyDescent="0.3">
      <c r="B41" s="32" t="s">
        <v>28</v>
      </c>
      <c r="C41" s="38">
        <v>0</v>
      </c>
      <c r="F41" s="32" t="s">
        <v>28</v>
      </c>
      <c r="G41" s="43"/>
      <c r="H41" s="43"/>
      <c r="I41" s="38">
        <v>0</v>
      </c>
    </row>
    <row r="42" spans="2:9" x14ac:dyDescent="0.3">
      <c r="B42" s="32" t="s">
        <v>29</v>
      </c>
      <c r="C42" s="34">
        <f>C37+SUM(C38:C41)</f>
        <v>11960.587329479478</v>
      </c>
      <c r="F42" s="32" t="s">
        <v>29</v>
      </c>
      <c r="G42" s="43"/>
      <c r="H42" s="43"/>
      <c r="I42" s="34">
        <f>I37+SUM(I38:I41)</f>
        <v>28398.78082098216</v>
      </c>
    </row>
    <row r="43" spans="2:9" ht="17.25" thickBot="1" x14ac:dyDescent="0.35">
      <c r="B43" s="32" t="s">
        <v>7</v>
      </c>
      <c r="C43" s="36">
        <f>C11/1000</f>
        <v>100</v>
      </c>
      <c r="F43" s="32" t="s">
        <v>7</v>
      </c>
      <c r="G43" s="43"/>
      <c r="H43" s="43"/>
      <c r="I43" s="36">
        <f>C11/1000</f>
        <v>100</v>
      </c>
    </row>
    <row r="44" spans="2:9" ht="17.25" thickBot="1" x14ac:dyDescent="0.35">
      <c r="B44" s="39" t="s">
        <v>30</v>
      </c>
      <c r="C44" s="40">
        <f>C42/C43</f>
        <v>119.60587329479478</v>
      </c>
      <c r="F44" s="39" t="s">
        <v>30</v>
      </c>
      <c r="G44" s="44"/>
      <c r="H44" s="44"/>
      <c r="I44" s="40">
        <f>I42/I43</f>
        <v>283.98780820982159</v>
      </c>
    </row>
  </sheetData>
  <mergeCells count="3">
    <mergeCell ref="D22:H22"/>
    <mergeCell ref="B30:C30"/>
    <mergeCell ref="F30:I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C164-4E71-4B93-8E8E-EA2E0863B1E2}">
  <dimension ref="B3:I44"/>
  <sheetViews>
    <sheetView showGridLines="0" zoomScale="120" zoomScaleNormal="120" workbookViewId="0">
      <selection activeCell="L28" sqref="L28"/>
    </sheetView>
  </sheetViews>
  <sheetFormatPr defaultRowHeight="16.5" x14ac:dyDescent="0.3"/>
  <cols>
    <col min="1" max="1" width="9.140625" style="2"/>
    <col min="2" max="2" width="34.42578125" style="2" bestFit="1" customWidth="1"/>
    <col min="3" max="9" width="12.7109375" style="2" customWidth="1"/>
    <col min="10" max="16384" width="9.140625" style="2"/>
  </cols>
  <sheetData>
    <row r="3" spans="2:3" x14ac:dyDescent="0.3">
      <c r="B3" s="3" t="s">
        <v>9</v>
      </c>
    </row>
    <row r="4" spans="2:3" x14ac:dyDescent="0.3">
      <c r="B4" s="2" t="s">
        <v>8</v>
      </c>
    </row>
    <row r="6" spans="2:3" x14ac:dyDescent="0.3">
      <c r="B6" s="4" t="s">
        <v>42</v>
      </c>
    </row>
    <row r="7" spans="2:3" x14ac:dyDescent="0.3">
      <c r="B7" s="2" t="s">
        <v>1</v>
      </c>
      <c r="C7" s="6">
        <v>0.1</v>
      </c>
    </row>
    <row r="8" spans="2:3" x14ac:dyDescent="0.3">
      <c r="B8" s="2" t="s">
        <v>2</v>
      </c>
      <c r="C8" s="5" t="s">
        <v>3</v>
      </c>
    </row>
    <row r="9" spans="2:3" x14ac:dyDescent="0.3">
      <c r="B9" s="2" t="s">
        <v>4</v>
      </c>
      <c r="C9" s="5" t="s">
        <v>5</v>
      </c>
    </row>
    <row r="10" spans="2:3" x14ac:dyDescent="0.3">
      <c r="B10" s="2" t="s">
        <v>6</v>
      </c>
      <c r="C10" s="7">
        <v>5</v>
      </c>
    </row>
    <row r="11" spans="2:3" x14ac:dyDescent="0.3">
      <c r="B11" s="2" t="s">
        <v>7</v>
      </c>
      <c r="C11" s="12">
        <v>100000</v>
      </c>
    </row>
    <row r="12" spans="2:3" x14ac:dyDescent="0.3">
      <c r="B12" s="2" t="s">
        <v>12</v>
      </c>
      <c r="C12" s="11">
        <f>C11*C17/1000</f>
        <v>10000</v>
      </c>
    </row>
    <row r="13" spans="2:3" x14ac:dyDescent="0.3">
      <c r="B13" s="2" t="s">
        <v>20</v>
      </c>
      <c r="C13" s="10">
        <v>1500</v>
      </c>
    </row>
    <row r="14" spans="2:3" x14ac:dyDescent="0.3">
      <c r="B14" s="2" t="s">
        <v>31</v>
      </c>
      <c r="C14" s="10">
        <v>1000</v>
      </c>
    </row>
    <row r="15" spans="2:3" x14ac:dyDescent="0.3">
      <c r="B15" s="2" t="s">
        <v>32</v>
      </c>
      <c r="C15" s="10">
        <v>300</v>
      </c>
    </row>
    <row r="16" spans="2:3" ht="17.25" thickBot="1" x14ac:dyDescent="0.35"/>
    <row r="17" spans="2:9" ht="17.25" thickBot="1" x14ac:dyDescent="0.35">
      <c r="B17" s="8" t="s">
        <v>11</v>
      </c>
      <c r="C17" s="9">
        <v>100</v>
      </c>
    </row>
    <row r="19" spans="2:9" x14ac:dyDescent="0.3">
      <c r="B19" s="4" t="s">
        <v>41</v>
      </c>
      <c r="D19" s="17"/>
      <c r="E19" s="17"/>
      <c r="F19" s="17"/>
      <c r="G19" s="17"/>
      <c r="H19" s="17"/>
      <c r="I19" s="18" t="s">
        <v>17</v>
      </c>
    </row>
    <row r="20" spans="2:9" x14ac:dyDescent="0.3">
      <c r="B20" s="2" t="s">
        <v>16</v>
      </c>
      <c r="D20" s="25">
        <v>0.20499999999999999</v>
      </c>
      <c r="E20" s="25">
        <f>D20-$I$20</f>
        <v>0.18</v>
      </c>
      <c r="F20" s="25">
        <f>E20-$I$20</f>
        <v>0.155</v>
      </c>
      <c r="G20" s="25">
        <f>F20-$I$20</f>
        <v>0.13</v>
      </c>
      <c r="H20" s="25">
        <f>G20-$I$20</f>
        <v>0.10500000000000001</v>
      </c>
      <c r="I20" s="29">
        <v>2.5000000000000001E-2</v>
      </c>
    </row>
    <row r="21" spans="2:9" x14ac:dyDescent="0.3">
      <c r="D21" s="14">
        <v>1</v>
      </c>
      <c r="E21" s="14">
        <v>2</v>
      </c>
      <c r="F21" s="14">
        <v>3</v>
      </c>
      <c r="G21" s="14">
        <v>4</v>
      </c>
      <c r="H21" s="14">
        <v>5</v>
      </c>
    </row>
    <row r="22" spans="2:9" x14ac:dyDescent="0.3">
      <c r="C22" s="20" t="s">
        <v>19</v>
      </c>
      <c r="D22" s="19" t="s">
        <v>18</v>
      </c>
      <c r="E22" s="19"/>
      <c r="F22" s="19"/>
      <c r="G22" s="19"/>
      <c r="H22" s="19"/>
    </row>
    <row r="23" spans="2:9" x14ac:dyDescent="0.3">
      <c r="B23" s="13" t="s">
        <v>13</v>
      </c>
      <c r="C23" s="21">
        <v>2022</v>
      </c>
      <c r="D23" s="16">
        <v>2023</v>
      </c>
      <c r="E23" s="16">
        <f>+D23+1</f>
        <v>2024</v>
      </c>
      <c r="F23" s="16">
        <f t="shared" ref="F23:H23" si="0">+E23+1</f>
        <v>2025</v>
      </c>
      <c r="G23" s="16">
        <f t="shared" si="0"/>
        <v>2026</v>
      </c>
      <c r="H23" s="16">
        <f t="shared" si="0"/>
        <v>2027</v>
      </c>
    </row>
    <row r="24" spans="2:9" x14ac:dyDescent="0.3">
      <c r="B24" s="1" t="s">
        <v>0</v>
      </c>
      <c r="C24" s="26">
        <v>1000</v>
      </c>
      <c r="D24" s="24">
        <f>C24*(1+D20)</f>
        <v>1205</v>
      </c>
      <c r="E24" s="24">
        <f t="shared" ref="E24:H24" si="1">D24*(1+E20)</f>
        <v>1421.8999999999999</v>
      </c>
      <c r="F24" s="24">
        <f t="shared" si="1"/>
        <v>1642.2945</v>
      </c>
      <c r="G24" s="24">
        <f t="shared" si="1"/>
        <v>1855.7927849999999</v>
      </c>
      <c r="H24" s="24">
        <f t="shared" si="1"/>
        <v>2050.6510274249999</v>
      </c>
    </row>
    <row r="25" spans="2:9" x14ac:dyDescent="0.3">
      <c r="C25" s="22"/>
    </row>
    <row r="26" spans="2:9" x14ac:dyDescent="0.3">
      <c r="B26" s="2" t="s">
        <v>14</v>
      </c>
      <c r="C26" s="23">
        <v>1</v>
      </c>
      <c r="D26" s="15">
        <f>1/(1+$C$7)^D21</f>
        <v>0.90909090909090906</v>
      </c>
      <c r="E26" s="15">
        <f>1/(1+$C$7)^E21</f>
        <v>0.82644628099173545</v>
      </c>
      <c r="F26" s="15">
        <f>1/(1+$C$7)^F21</f>
        <v>0.75131480090157754</v>
      </c>
      <c r="G26" s="15">
        <f>1/(1+$C$7)^G21</f>
        <v>0.68301345536507052</v>
      </c>
      <c r="H26" s="15">
        <f>1/(1+$C$7)^H21</f>
        <v>0.62092132305915493</v>
      </c>
    </row>
    <row r="27" spans="2:9" x14ac:dyDescent="0.3">
      <c r="C27" s="22"/>
    </row>
    <row r="28" spans="2:9" x14ac:dyDescent="0.3">
      <c r="B28" s="1" t="s">
        <v>15</v>
      </c>
      <c r="C28" s="27">
        <f>C24*C26</f>
        <v>1000</v>
      </c>
      <c r="D28" s="28">
        <f>D24*D26</f>
        <v>1095.4545454545455</v>
      </c>
      <c r="E28" s="28">
        <f t="shared" ref="E28:H28" si="2">E24*E26</f>
        <v>1175.1239669421486</v>
      </c>
      <c r="F28" s="28">
        <f t="shared" si="2"/>
        <v>1233.8801652892557</v>
      </c>
      <c r="G28" s="28">
        <f t="shared" si="2"/>
        <v>1267.5314425244173</v>
      </c>
      <c r="H28" s="28">
        <f t="shared" si="2"/>
        <v>1273.2929490813463</v>
      </c>
    </row>
    <row r="29" spans="2:9" ht="17.25" thickBot="1" x14ac:dyDescent="0.35"/>
    <row r="30" spans="2:9" x14ac:dyDescent="0.3">
      <c r="B30" s="30" t="s">
        <v>37</v>
      </c>
      <c r="C30" s="31"/>
      <c r="F30" s="30" t="s">
        <v>38</v>
      </c>
      <c r="G30" s="42"/>
      <c r="H30" s="42"/>
      <c r="I30" s="31"/>
    </row>
    <row r="31" spans="2:9" x14ac:dyDescent="0.3">
      <c r="B31" s="32" t="s">
        <v>6</v>
      </c>
      <c r="C31" s="33">
        <f>C10</f>
        <v>5</v>
      </c>
      <c r="F31" s="32" t="s">
        <v>35</v>
      </c>
      <c r="G31" s="43"/>
      <c r="H31" s="43"/>
      <c r="I31" s="41">
        <v>0.01</v>
      </c>
    </row>
    <row r="32" spans="2:9" x14ac:dyDescent="0.3">
      <c r="B32" s="32" t="s">
        <v>20</v>
      </c>
      <c r="C32" s="34">
        <f>C13</f>
        <v>1500</v>
      </c>
      <c r="F32" s="32" t="s">
        <v>36</v>
      </c>
      <c r="G32" s="43"/>
      <c r="H32" s="43"/>
      <c r="I32" s="34">
        <f>H24</f>
        <v>2050.6510274249999</v>
      </c>
    </row>
    <row r="33" spans="2:9" x14ac:dyDescent="0.3">
      <c r="B33" s="32" t="s">
        <v>21</v>
      </c>
      <c r="C33" s="34">
        <f>C32*C31</f>
        <v>7500</v>
      </c>
      <c r="F33" s="32" t="s">
        <v>21</v>
      </c>
      <c r="G33" s="43"/>
      <c r="H33" s="43"/>
      <c r="I33" s="34">
        <f>I32*(1+I31)/(C7-I31)</f>
        <v>23012.861529991664</v>
      </c>
    </row>
    <row r="34" spans="2:9" x14ac:dyDescent="0.3">
      <c r="B34" s="32" t="s">
        <v>34</v>
      </c>
      <c r="C34" s="35">
        <f>C7</f>
        <v>0.1</v>
      </c>
      <c r="F34" s="32" t="s">
        <v>34</v>
      </c>
      <c r="G34" s="43"/>
      <c r="H34" s="43"/>
      <c r="I34" s="35">
        <v>0.1</v>
      </c>
    </row>
    <row r="35" spans="2:9" x14ac:dyDescent="0.3">
      <c r="B35" s="32" t="s">
        <v>22</v>
      </c>
      <c r="C35" s="34">
        <f>C33/(1+C34)^5</f>
        <v>4656.9099229436624</v>
      </c>
      <c r="F35" s="32" t="s">
        <v>22</v>
      </c>
      <c r="G35" s="43"/>
      <c r="H35" s="43"/>
      <c r="I35" s="34">
        <f>I33/(1+I34)^5</f>
        <v>14289.176428579553</v>
      </c>
    </row>
    <row r="36" spans="2:9" x14ac:dyDescent="0.3">
      <c r="B36" s="32" t="s">
        <v>23</v>
      </c>
      <c r="C36" s="37">
        <f>SUM(D28:H28)</f>
        <v>6045.2830692917141</v>
      </c>
      <c r="F36" s="32" t="s">
        <v>23</v>
      </c>
      <c r="G36" s="43"/>
      <c r="H36" s="43"/>
      <c r="I36" s="37">
        <f>SUM(D28:H28)</f>
        <v>6045.2830692917141</v>
      </c>
    </row>
    <row r="37" spans="2:9" x14ac:dyDescent="0.3">
      <c r="B37" s="32" t="s">
        <v>24</v>
      </c>
      <c r="C37" s="34">
        <f>SUM(C35:C36)</f>
        <v>10702.192992235377</v>
      </c>
      <c r="F37" s="32" t="s">
        <v>24</v>
      </c>
      <c r="G37" s="43"/>
      <c r="H37" s="43"/>
      <c r="I37" s="34">
        <f>SUM(I35:I36)</f>
        <v>20334.459497871267</v>
      </c>
    </row>
    <row r="38" spans="2:9" x14ac:dyDescent="0.3">
      <c r="B38" s="32" t="s">
        <v>26</v>
      </c>
      <c r="C38" s="36">
        <f>C15</f>
        <v>300</v>
      </c>
      <c r="F38" s="32" t="s">
        <v>26</v>
      </c>
      <c r="G38" s="43"/>
      <c r="H38" s="43"/>
      <c r="I38" s="36">
        <f>C15</f>
        <v>300</v>
      </c>
    </row>
    <row r="39" spans="2:9" x14ac:dyDescent="0.3">
      <c r="B39" s="32" t="s">
        <v>25</v>
      </c>
      <c r="C39" s="36">
        <f>-C14</f>
        <v>-1000</v>
      </c>
      <c r="F39" s="32" t="s">
        <v>25</v>
      </c>
      <c r="G39" s="43"/>
      <c r="H39" s="43"/>
      <c r="I39" s="36">
        <f>-C14</f>
        <v>-1000</v>
      </c>
    </row>
    <row r="40" spans="2:9" x14ac:dyDescent="0.3">
      <c r="B40" s="32" t="s">
        <v>27</v>
      </c>
      <c r="C40" s="36">
        <v>0</v>
      </c>
      <c r="F40" s="32" t="s">
        <v>27</v>
      </c>
      <c r="G40" s="43"/>
      <c r="H40" s="43"/>
      <c r="I40" s="36">
        <v>0</v>
      </c>
    </row>
    <row r="41" spans="2:9" x14ac:dyDescent="0.3">
      <c r="B41" s="32" t="s">
        <v>28</v>
      </c>
      <c r="C41" s="38">
        <v>0</v>
      </c>
      <c r="F41" s="32" t="s">
        <v>28</v>
      </c>
      <c r="G41" s="43"/>
      <c r="H41" s="43"/>
      <c r="I41" s="38">
        <v>0</v>
      </c>
    </row>
    <row r="42" spans="2:9" x14ac:dyDescent="0.3">
      <c r="B42" s="32" t="s">
        <v>29</v>
      </c>
      <c r="C42" s="34">
        <f>C37+SUM(C38:C41)</f>
        <v>10002.192992235377</v>
      </c>
      <c r="F42" s="32" t="s">
        <v>29</v>
      </c>
      <c r="G42" s="43"/>
      <c r="H42" s="43"/>
      <c r="I42" s="34">
        <f>I37+SUM(I38:I41)</f>
        <v>19634.459497871267</v>
      </c>
    </row>
    <row r="43" spans="2:9" ht="17.25" thickBot="1" x14ac:dyDescent="0.35">
      <c r="B43" s="32" t="s">
        <v>7</v>
      </c>
      <c r="C43" s="36">
        <f>C11/1000</f>
        <v>100</v>
      </c>
      <c r="F43" s="32" t="s">
        <v>7</v>
      </c>
      <c r="G43" s="43"/>
      <c r="H43" s="43"/>
      <c r="I43" s="36">
        <f>C11/1000</f>
        <v>100</v>
      </c>
    </row>
    <row r="44" spans="2:9" ht="17.25" thickBot="1" x14ac:dyDescent="0.35">
      <c r="B44" s="39" t="s">
        <v>30</v>
      </c>
      <c r="C44" s="40">
        <f>C42/C43</f>
        <v>100.02192992235378</v>
      </c>
      <c r="F44" s="39" t="s">
        <v>30</v>
      </c>
      <c r="G44" s="44"/>
      <c r="H44" s="44"/>
      <c r="I44" s="40">
        <f>I42/I43</f>
        <v>196.34459497871268</v>
      </c>
    </row>
  </sheetData>
  <mergeCells count="3">
    <mergeCell ref="D22:H22"/>
    <mergeCell ref="B30:C30"/>
    <mergeCell ref="F30:I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Attempt 1</vt:lpstr>
      <vt:lpstr>Attempt 2</vt:lpstr>
      <vt:lpstr>Attempt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Troiano, Dean</dc:creator>
  <cp:lastModifiedBy>Troiano, Dean</cp:lastModifiedBy>
  <dcterms:created xsi:type="dcterms:W3CDTF">2022-12-04T23:17:01Z</dcterms:created>
  <dcterms:modified xsi:type="dcterms:W3CDTF">2022-12-05T00:25:37Z</dcterms:modified>
</cp:coreProperties>
</file>